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9" yWindow="65400" windowWidth="13164" windowHeight="11765" tabRatio="698" firstSheet="1" activeTab="11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грудень" sheetId="12" r:id="rId12"/>
    <sheet name="Лист1" sheetId="13" r:id="rId13"/>
  </sheets>
  <definedNames>
    <definedName name="_xlnm.Print_Area" localSheetId="2">'бер'!$A$1:$AG$99</definedName>
    <definedName name="_xlnm.Print_Area" localSheetId="8">'вер'!$A$1:$AG$99</definedName>
    <definedName name="_xlnm.Print_Area" localSheetId="11">'грудень'!$A$1:$AG$99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<sst xmlns="http://schemas.openxmlformats.org/spreadsheetml/2006/main" count="1248" uniqueCount="77">
  <si>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</si>
  <si>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</si>
  <si>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</si>
  <si>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</si>
  <si>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</si>
  <si>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</si>
  <si>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</si>
  <si>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</si>
  <si>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</si>
  <si>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</si>
  <si>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</si>
  <si>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</si>
  <si>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</si>
  <si>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</si>
  <si>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</si>
  <si>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</si>
  <si>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</si>
  <si>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</si>
  <si>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</si>
  <si>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</si>
  <si>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</si>
  <si>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</si>
  <si>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</si>
  <si>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</si>
  <si>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</si>
  <si>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</si>
  <si>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</si>
  <si>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</si>
  <si>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</si>
  <si>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</si>
  <si>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</si>
  <si>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</si>
  <si>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</si>
  <si>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</si>
  <si>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</si>
  <si>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</si>
  <si>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</si>
  <si>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</si>
  <si>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</si>
  <si>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</si>
  <si>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</si>
  <si>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</si>
  <si>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</si>
  <si>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</si>
  <si>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</si>
  <si>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</si>
  <si>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</si>
  <si>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</si>
  <si>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</si>
  <si>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</si>
  <si>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</si>
  <si>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</si>
  <si>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</si>
  <si>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</si>
  <si>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</si>
  <si>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</si>
  <si>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</si>
  <si>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</si>
  <si>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</si>
  <si>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</si>
  <si>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</si>
  <si>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</si>
  <si>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</si>
  <si>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</si>
  <si>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</si>
  <si>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</si>
  <si>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</si>
  <si>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</si>
  <si>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</si>
  <si>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</si>
  <si>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</si>
  <si>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</si>
  <si>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</si>
  <si>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</si>
  <si>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</si>
  <si>
    <t>по міському бюджету м.Черкаси у ГРУДНІ 2017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</si>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</sst>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H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90" sqref="P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C7+E7+M7-AF16-AF25</f>
        <v>21603.1</v>
      </c>
      <c r="AF7" s="72"/>
      <c r="AG7" s="48"/>
    </row>
    <row r="8" spans="1:55" ht="18" customHeight="1">
      <c r="A8" s="60" t="s">
        <v>30</v>
      </c>
      <c r="B8" s="40">
        <f>SUM(D8:AB8)</f>
        <v>134409.52000000002</v>
      </c>
      <c r="C8" s="40">
        <v>77095.25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>
        <v>11558.5</v>
      </c>
      <c r="Z8" s="56"/>
      <c r="AA8" s="56"/>
      <c r="AB8" s="55"/>
      <c r="AC8" s="23"/>
      <c r="AD8" s="23"/>
      <c r="AE8" s="83">
        <f>B8+C8-AF9</f>
        <v>20903.669999999984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739.6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190601.10000000003</v>
      </c>
      <c r="AG9" s="50">
        <f>AG10+AG15+AG24+AG33+AG47+AG52+AG54+AG61+AG62+AG71+AG72+AG76+AG88+AG81+AG83+AG82+AG69+AG89+AG91+AG90+AG70+AG40+AG92</f>
        <v>87709.34909999999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>
        <v>5.5</v>
      </c>
      <c r="Z15" s="85"/>
      <c r="AA15" s="85"/>
      <c r="AB15" s="85"/>
      <c r="AC15" s="85"/>
      <c r="AD15" s="85"/>
      <c r="AE15" s="85"/>
      <c r="AF15" s="85">
        <f t="shared" si="1"/>
        <v>62983.99999999999</v>
      </c>
      <c r="AG15" s="85">
        <f>B15+C15-AF15</f>
        <v>34664.75000000001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aca="true" t="shared" si="3" ref="AG16:AG31">B16+C16-AF16</f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>
        <v>5.5</v>
      </c>
      <c r="Z20" s="85"/>
      <c r="AA20" s="85"/>
      <c r="AB20" s="85"/>
      <c r="AC20" s="85"/>
      <c r="AD20" s="85"/>
      <c r="AE20" s="85"/>
      <c r="AF20" s="85">
        <f t="shared" si="1"/>
        <v>8335.2</v>
      </c>
      <c r="AG20" s="85">
        <f t="shared" si="3"/>
        <v>8688.000000000004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>
        <v>-85</v>
      </c>
      <c r="Z24" s="85"/>
      <c r="AA24" s="85"/>
      <c r="AB24" s="85"/>
      <c r="AC24" s="85"/>
      <c r="AD24" s="85"/>
      <c r="AE24" s="85"/>
      <c r="AF24" s="85">
        <f t="shared" si="1"/>
        <v>31812.100000000002</v>
      </c>
      <c r="AG24" s="85">
        <f t="shared" si="3"/>
        <v>14349.7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-85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31812.100000000002</v>
      </c>
      <c r="AG32" s="85">
        <f>AG24</f>
        <v>14349.7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</f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1241.8999999999999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210.00000000000006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>
        <v>819.1</v>
      </c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739.6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190601.10000000003</v>
      </c>
      <c r="AG94" s="58">
        <f>AG10+AG15+AG24+AG33+AG47+AG52+AG54+AG61+AG62+AG69+AG71+AG72+AG76+AG81+AG82+AG83+AG88+AG89+AG90+AG91+AG70+AG40+AG92</f>
        <v>87709.34909999999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5.5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10206.300000000001</v>
      </c>
      <c r="AG96" s="27">
        <f>B96+C96-AF96</f>
        <v>12157.444000000005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2233.1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2417.5999999999995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54633.04999999999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734.1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106037.80000000003</v>
      </c>
      <c r="AG100" s="2">
        <f>AG94-AG95-AG96-AG97-AG98-AG99</f>
        <v>42629.60009999999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74" sqref="L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8">
        <v>28</v>
      </c>
      <c r="W4" s="8">
        <v>29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0</v>
      </c>
      <c r="C7" s="72">
        <v>21603.1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13389.2</v>
      </c>
      <c r="C8" s="40">
        <v>20903.669999999984</v>
      </c>
      <c r="D8" s="43">
        <v>13389.2</v>
      </c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165178.40999999997</v>
      </c>
      <c r="C9" s="24">
        <f t="shared" si="0"/>
        <v>87709.34909999999</v>
      </c>
      <c r="D9" s="24">
        <f t="shared" si="0"/>
        <v>1079.7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>H10+H15+H24+H33+H47+H52+H54+H61+H62+H71+H72+H88+H76+H81+H83+H82+H69+H89+H90+H91+H70+H40+H92</f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1079.7</v>
      </c>
      <c r="AG9" s="50">
        <f>AG10+AG15+AG24+AG33+AG47+AG52+AG54+AG61+AG62+AG71+AG72+AG76+AG88+AG81+AG83+AG82+AG69+AG89+AG91+AG90+AG70+AG40+AG92</f>
        <v>251808.05909999998</v>
      </c>
      <c r="AH9" s="49"/>
      <c r="AI9" s="49"/>
    </row>
    <row r="10" spans="1:33" s="87" customFormat="1" ht="15">
      <c r="A10" s="84" t="s">
        <v>4</v>
      </c>
      <c r="B10" s="85">
        <v>11054.300000000017</v>
      </c>
      <c r="C10" s="85">
        <v>9623.082099999996</v>
      </c>
      <c r="D10" s="85"/>
      <c r="E10" s="85"/>
      <c r="F10" s="85"/>
      <c r="G10" s="85"/>
      <c r="H10" s="85"/>
      <c r="I10" s="85"/>
      <c r="J10" s="86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0</v>
      </c>
      <c r="AG10" s="85">
        <f>B10+C10-AF10</f>
        <v>20677.382100000013</v>
      </c>
    </row>
    <row r="11" spans="1:33" s="87" customFormat="1" ht="15">
      <c r="A11" s="88" t="s">
        <v>5</v>
      </c>
      <c r="B11" s="86">
        <v>10415.899999999994</v>
      </c>
      <c r="C11" s="85">
        <v>7407.699999999997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0</v>
      </c>
      <c r="AG11" s="85">
        <f>B11+C11-AF11</f>
        <v>17823.59999999999</v>
      </c>
    </row>
    <row r="12" spans="1:33" s="87" customFormat="1" ht="15">
      <c r="A12" s="88" t="s">
        <v>2</v>
      </c>
      <c r="B12" s="86">
        <v>327.0999999999999</v>
      </c>
      <c r="C12" s="85">
        <v>415.3999999999999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0</v>
      </c>
      <c r="AG12" s="85">
        <f>B12+C12-AF12</f>
        <v>742.4999999999998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311.3000000000234</v>
      </c>
      <c r="C14" s="85">
        <f>C10-C11-C12</f>
        <v>1799.982099999999</v>
      </c>
      <c r="D14" s="85">
        <f aca="true" t="shared" si="2" ref="D14:AD14">D10-D11-D12</f>
        <v>0</v>
      </c>
      <c r="E14" s="85">
        <f t="shared" si="2"/>
        <v>0</v>
      </c>
      <c r="F14" s="85">
        <f t="shared" si="2"/>
        <v>0</v>
      </c>
      <c r="G14" s="85">
        <f t="shared" si="2"/>
        <v>0</v>
      </c>
      <c r="H14" s="85">
        <f t="shared" si="2"/>
        <v>0</v>
      </c>
      <c r="I14" s="85">
        <f t="shared" si="2"/>
        <v>0</v>
      </c>
      <c r="J14" s="85">
        <f t="shared" si="2"/>
        <v>0</v>
      </c>
      <c r="K14" s="85">
        <f t="shared" si="2"/>
        <v>0</v>
      </c>
      <c r="L14" s="85">
        <f t="shared" si="2"/>
        <v>0</v>
      </c>
      <c r="M14" s="85">
        <f t="shared" si="2"/>
        <v>0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0</v>
      </c>
      <c r="AG14" s="85">
        <f>AG10-AG11-AG12-AG13</f>
        <v>2111.282100000022</v>
      </c>
    </row>
    <row r="15" spans="1:33" s="87" customFormat="1" ht="15" customHeight="1">
      <c r="A15" s="84" t="s">
        <v>6</v>
      </c>
      <c r="B15" s="89">
        <v>57928.30000000005</v>
      </c>
      <c r="C15" s="85">
        <v>34664.75000000001</v>
      </c>
      <c r="D15" s="90"/>
      <c r="E15" s="90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0</v>
      </c>
      <c r="AG15" s="85">
        <f>B15+C15-AF15</f>
        <v>92593.05000000005</v>
      </c>
    </row>
    <row r="16" spans="1:34" s="96" customFormat="1" ht="15" customHeight="1">
      <c r="A16" s="91" t="s">
        <v>38</v>
      </c>
      <c r="B16" s="92">
        <v>21751.29999999999</v>
      </c>
      <c r="C16" s="93">
        <v>15922.400000000001</v>
      </c>
      <c r="D16" s="94"/>
      <c r="E16" s="94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0</v>
      </c>
      <c r="AG16" s="94">
        <f aca="true" t="shared" si="3" ref="AG16:AG31">B16+C16-AF16</f>
        <v>37673.69999999999</v>
      </c>
      <c r="AH16" s="95"/>
    </row>
    <row r="17" spans="1:34" s="87" customFormat="1" ht="15">
      <c r="A17" s="88" t="s">
        <v>5</v>
      </c>
      <c r="B17" s="89">
        <v>37703.29999999999</v>
      </c>
      <c r="C17" s="85">
        <v>20019.6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0</v>
      </c>
      <c r="AG17" s="85">
        <f t="shared" si="3"/>
        <v>57722.89999999999</v>
      </c>
      <c r="AH17" s="97"/>
    </row>
    <row r="18" spans="1:35" s="87" customFormat="1" ht="15">
      <c r="A18" s="88" t="s">
        <v>3</v>
      </c>
      <c r="B18" s="89">
        <v>1</v>
      </c>
      <c r="C18" s="85">
        <v>28.3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0</v>
      </c>
      <c r="AG18" s="85">
        <f t="shared" si="3"/>
        <v>29.3</v>
      </c>
      <c r="AH18" s="97"/>
      <c r="AI18" s="97"/>
    </row>
    <row r="19" spans="1:33" s="87" customFormat="1" ht="15">
      <c r="A19" s="88" t="s">
        <v>1</v>
      </c>
      <c r="B19" s="89">
        <v>3513.300000000003</v>
      </c>
      <c r="C19" s="85">
        <v>2179.6000000000004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0</v>
      </c>
      <c r="AG19" s="85">
        <f t="shared" si="3"/>
        <v>5692.900000000003</v>
      </c>
    </row>
    <row r="20" spans="1:33" s="87" customFormat="1" ht="15">
      <c r="A20" s="88" t="s">
        <v>2</v>
      </c>
      <c r="B20" s="85">
        <v>11348.69999999999</v>
      </c>
      <c r="C20" s="85">
        <v>8688.000000000004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0</v>
      </c>
      <c r="AG20" s="85">
        <f t="shared" si="3"/>
        <v>20036.699999999993</v>
      </c>
    </row>
    <row r="21" spans="1:33" s="87" customFormat="1" ht="15">
      <c r="A21" s="88" t="s">
        <v>16</v>
      </c>
      <c r="B21" s="85">
        <v>617.2999999999993</v>
      </c>
      <c r="C21" s="85">
        <v>241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0</v>
      </c>
      <c r="AG21" s="85">
        <f t="shared" si="3"/>
        <v>858.2999999999993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4744.700000000066</v>
      </c>
      <c r="C23" s="85">
        <f t="shared" si="4"/>
        <v>3508.2500000000055</v>
      </c>
      <c r="D23" s="85">
        <f t="shared" si="4"/>
        <v>0</v>
      </c>
      <c r="E23" s="85">
        <f t="shared" si="4"/>
        <v>0</v>
      </c>
      <c r="F23" s="85">
        <f t="shared" si="4"/>
        <v>0</v>
      </c>
      <c r="G23" s="85">
        <f t="shared" si="4"/>
        <v>0</v>
      </c>
      <c r="H23" s="85">
        <f t="shared" si="4"/>
        <v>0</v>
      </c>
      <c r="I23" s="85">
        <f t="shared" si="4"/>
        <v>0</v>
      </c>
      <c r="J23" s="85">
        <f t="shared" si="4"/>
        <v>0</v>
      </c>
      <c r="K23" s="85">
        <f t="shared" si="4"/>
        <v>0</v>
      </c>
      <c r="L23" s="85">
        <f t="shared" si="4"/>
        <v>0</v>
      </c>
      <c r="M23" s="85">
        <f t="shared" si="4"/>
        <v>0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0</v>
      </c>
      <c r="AG23" s="85">
        <f t="shared" si="3"/>
        <v>8252.950000000072</v>
      </c>
    </row>
    <row r="24" spans="1:36" s="87" customFormat="1" ht="15" customHeight="1">
      <c r="A24" s="84" t="s">
        <v>7</v>
      </c>
      <c r="B24" s="85">
        <v>30255.79999999993</v>
      </c>
      <c r="C24" s="85">
        <v>14349.7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0</v>
      </c>
      <c r="AG24" s="85">
        <f t="shared" si="3"/>
        <v>44605.49999999993</v>
      </c>
      <c r="AJ24" s="97"/>
    </row>
    <row r="25" spans="1:34" s="96" customFormat="1" ht="15" customHeight="1">
      <c r="A25" s="91" t="s">
        <v>39</v>
      </c>
      <c r="B25" s="93">
        <v>19856.29999999999</v>
      </c>
      <c r="C25" s="93">
        <v>60.80000000000291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0</v>
      </c>
      <c r="AG25" s="94">
        <f t="shared" si="3"/>
        <v>19917.09999999999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30255.79999999993</v>
      </c>
      <c r="C32" s="85">
        <f t="shared" si="5"/>
        <v>14349.7</v>
      </c>
      <c r="D32" s="85">
        <f t="shared" si="5"/>
        <v>0</v>
      </c>
      <c r="E32" s="85">
        <f t="shared" si="5"/>
        <v>0</v>
      </c>
      <c r="F32" s="85">
        <f t="shared" si="5"/>
        <v>0</v>
      </c>
      <c r="G32" s="85">
        <f t="shared" si="5"/>
        <v>0</v>
      </c>
      <c r="H32" s="85">
        <f t="shared" si="5"/>
        <v>0</v>
      </c>
      <c r="I32" s="85">
        <f t="shared" si="5"/>
        <v>0</v>
      </c>
      <c r="J32" s="85">
        <f t="shared" si="5"/>
        <v>0</v>
      </c>
      <c r="K32" s="85">
        <f t="shared" si="5"/>
        <v>0</v>
      </c>
      <c r="L32" s="85">
        <f t="shared" si="5"/>
        <v>0</v>
      </c>
      <c r="M32" s="85">
        <f t="shared" si="5"/>
        <v>0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0</v>
      </c>
      <c r="AG32" s="85">
        <f>AG24</f>
        <v>44605.49999999993</v>
      </c>
    </row>
    <row r="33" spans="1:33" s="87" customFormat="1" ht="15" customHeight="1">
      <c r="A33" s="84" t="s">
        <v>8</v>
      </c>
      <c r="B33" s="85">
        <v>514.5889999999999</v>
      </c>
      <c r="C33" s="85">
        <v>365.63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0</v>
      </c>
      <c r="AG33" s="85">
        <f aca="true" t="shared" si="6" ref="AG33:AG38">B33+C33-AF33</f>
        <v>880.2189999999999</v>
      </c>
    </row>
    <row r="34" spans="1:33" s="87" customFormat="1" ht="15">
      <c r="A34" s="88" t="s">
        <v>5</v>
      </c>
      <c r="B34" s="85">
        <v>216.05228000000034</v>
      </c>
      <c r="C34" s="85">
        <v>21.65100000000001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0</v>
      </c>
      <c r="AG34" s="85">
        <f t="shared" si="6"/>
        <v>237.70328000000035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73.82447000000002</v>
      </c>
      <c r="C36" s="85">
        <v>45.67100000000001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</v>
      </c>
      <c r="AG36" s="85">
        <f t="shared" si="6"/>
        <v>119.49547000000003</v>
      </c>
    </row>
    <row r="37" spans="1:33" s="87" customFormat="1" ht="15">
      <c r="A37" s="88" t="s">
        <v>16</v>
      </c>
      <c r="B37" s="85">
        <v>-0.0420000000001437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258.0579999999998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224.75424999999973</v>
      </c>
      <c r="C39" s="85">
        <f t="shared" si="7"/>
        <v>33.508000000000024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</v>
      </c>
      <c r="AG39" s="85">
        <f>AG33-AG34-AG36-AG38-AG35-AG37</f>
        <v>258.2622499999997</v>
      </c>
    </row>
    <row r="40" spans="1:33" s="87" customFormat="1" ht="15" customHeight="1">
      <c r="A40" s="84" t="s">
        <v>29</v>
      </c>
      <c r="B40" s="85">
        <v>1065.7209999999995</v>
      </c>
      <c r="C40" s="85">
        <v>272.187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0</v>
      </c>
      <c r="AG40" s="85">
        <f aca="true" t="shared" si="8" ref="AG40:AG45">B40+C40-AF40</f>
        <v>1337.9079999999994</v>
      </c>
    </row>
    <row r="41" spans="1:34" s="87" customFormat="1" ht="15">
      <c r="A41" s="88" t="s">
        <v>5</v>
      </c>
      <c r="B41" s="85">
        <v>851.5040000000008</v>
      </c>
      <c r="C41" s="85">
        <v>63.1099999999999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0</v>
      </c>
      <c r="AG41" s="85">
        <f t="shared" si="8"/>
        <v>914.6140000000007</v>
      </c>
      <c r="AH41" s="97"/>
    </row>
    <row r="42" spans="1:33" s="87" customFormat="1" ht="15">
      <c r="A42" s="88" t="s">
        <v>3</v>
      </c>
      <c r="B42" s="85">
        <v>0.020000000000000018</v>
      </c>
      <c r="C42" s="85">
        <v>0.55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0.5700000000000001</v>
      </c>
    </row>
    <row r="43" spans="1:33" s="87" customFormat="1" ht="15">
      <c r="A43" s="88" t="s">
        <v>1</v>
      </c>
      <c r="B43" s="85">
        <v>10.048000000000002</v>
      </c>
      <c r="C43" s="85">
        <v>14.294000000000002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0</v>
      </c>
      <c r="AG43" s="85">
        <f t="shared" si="8"/>
        <v>24.342000000000006</v>
      </c>
    </row>
    <row r="44" spans="1:33" s="87" customFormat="1" ht="15">
      <c r="A44" s="88" t="s">
        <v>2</v>
      </c>
      <c r="B44" s="85">
        <v>176.49800000000005</v>
      </c>
      <c r="C44" s="85">
        <v>173.873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0</v>
      </c>
      <c r="AG44" s="85">
        <f t="shared" si="8"/>
        <v>350.37100000000004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27.650999999998675</v>
      </c>
      <c r="C46" s="85">
        <f t="shared" si="9"/>
        <v>20.3600000000001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0</v>
      </c>
      <c r="AG46" s="85">
        <f>AG40-AG41-AG42-AG43-AG44-AG45</f>
        <v>48.01099999999872</v>
      </c>
    </row>
    <row r="47" spans="1:33" s="87" customFormat="1" ht="17.25" customHeight="1">
      <c r="A47" s="84" t="s">
        <v>43</v>
      </c>
      <c r="B47" s="86">
        <v>848.9000000000033</v>
      </c>
      <c r="C47" s="85">
        <v>1473.6</v>
      </c>
      <c r="D47" s="85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0</v>
      </c>
      <c r="AG47" s="85">
        <f>B47+C47-AF47</f>
        <v>2322.500000000003</v>
      </c>
    </row>
    <row r="48" spans="1:33" s="87" customFormat="1" ht="15">
      <c r="A48" s="88" t="s">
        <v>5</v>
      </c>
      <c r="B48" s="85">
        <v>0</v>
      </c>
      <c r="C48" s="85">
        <v>21.699999999999996</v>
      </c>
      <c r="D48" s="85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0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v>689.1000000000022</v>
      </c>
      <c r="C49" s="85">
        <f>1241.9-5.3</f>
        <v>1236.6000000000001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0</v>
      </c>
      <c r="AG49" s="85">
        <f>B49+C49-AF49</f>
        <v>1925.7000000000023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159.8000000000011</v>
      </c>
      <c r="C51" s="85">
        <f>C47-C48-C49</f>
        <v>215.29999999999973</v>
      </c>
      <c r="D51" s="85">
        <f t="shared" si="10"/>
        <v>0</v>
      </c>
      <c r="E51" s="85">
        <f t="shared" si="10"/>
        <v>0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0</v>
      </c>
      <c r="AG51" s="85">
        <f>AG47-AG49-AG48</f>
        <v>375.1000000000009</v>
      </c>
    </row>
    <row r="52" spans="1:33" s="87" customFormat="1" ht="15" customHeight="1">
      <c r="A52" s="84" t="s">
        <v>0</v>
      </c>
      <c r="B52" s="85">
        <v>6284</v>
      </c>
      <c r="C52" s="85">
        <v>5725.5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0</v>
      </c>
      <c r="AG52" s="85">
        <f aca="true" t="shared" si="11" ref="AG52:AG59">B52+C52-AF52</f>
        <v>12009.5</v>
      </c>
    </row>
    <row r="53" spans="1:33" s="87" customFormat="1" ht="15" customHeight="1">
      <c r="A53" s="88" t="s">
        <v>2</v>
      </c>
      <c r="B53" s="85">
        <v>1958.9999999999964</v>
      </c>
      <c r="C53" s="85">
        <v>552.3000000000002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0</v>
      </c>
      <c r="AG53" s="85">
        <f t="shared" si="11"/>
        <v>2511.2999999999965</v>
      </c>
    </row>
    <row r="54" spans="1:34" s="87" customFormat="1" ht="15">
      <c r="A54" s="84" t="s">
        <v>9</v>
      </c>
      <c r="B54" s="90">
        <v>5707.9000000000015</v>
      </c>
      <c r="C54" s="85">
        <v>1938.5</v>
      </c>
      <c r="D54" s="85">
        <v>-7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-7</v>
      </c>
      <c r="AG54" s="85">
        <f t="shared" si="11"/>
        <v>7653.4000000000015</v>
      </c>
      <c r="AH54" s="97"/>
    </row>
    <row r="55" spans="1:34" s="87" customFormat="1" ht="15">
      <c r="A55" s="88" t="s">
        <v>5</v>
      </c>
      <c r="B55" s="85">
        <v>4215.399999999994</v>
      </c>
      <c r="C55" s="85">
        <v>535.7999999999993</v>
      </c>
      <c r="D55" s="85">
        <v>-7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-7</v>
      </c>
      <c r="AG55" s="85">
        <f t="shared" si="11"/>
        <v>4758.199999999993</v>
      </c>
      <c r="AH55" s="97"/>
    </row>
    <row r="56" spans="1:34" s="87" customFormat="1" ht="15" customHeight="1" hidden="1">
      <c r="A56" s="88" t="s">
        <v>1</v>
      </c>
      <c r="B56" s="85">
        <v>0</v>
      </c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491.54367</v>
      </c>
      <c r="C57" s="85">
        <v>668.2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0</v>
      </c>
      <c r="AG57" s="85">
        <f t="shared" si="11"/>
        <v>1159.74367</v>
      </c>
    </row>
    <row r="58" spans="1:33" s="87" customFormat="1" ht="15">
      <c r="A58" s="88" t="s">
        <v>16</v>
      </c>
      <c r="B58" s="86">
        <v>5.099999999999994</v>
      </c>
      <c r="C58" s="85">
        <v>0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0</v>
      </c>
      <c r="AG58" s="85">
        <f t="shared" si="11"/>
        <v>5.099999999999994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/>
      <c r="C60" s="85">
        <f aca="true" t="shared" si="12" ref="C60:AD60">C54-C55-C57-C59-C56-C58</f>
        <v>734.5000000000007</v>
      </c>
      <c r="D60" s="85">
        <f t="shared" si="12"/>
        <v>0</v>
      </c>
      <c r="E60" s="85">
        <f t="shared" si="12"/>
        <v>0</v>
      </c>
      <c r="F60" s="85">
        <f t="shared" si="12"/>
        <v>0</v>
      </c>
      <c r="G60" s="85">
        <f t="shared" si="12"/>
        <v>0</v>
      </c>
      <c r="H60" s="85">
        <f t="shared" si="12"/>
        <v>0</v>
      </c>
      <c r="I60" s="85">
        <f t="shared" si="12"/>
        <v>0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0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0</v>
      </c>
      <c r="AG60" s="85">
        <f>AG54-AG55-AG57-AG59-AG56-AG58</f>
        <v>1730.356330000008</v>
      </c>
    </row>
    <row r="61" spans="1:33" s="87" customFormat="1" ht="15" customHeight="1">
      <c r="A61" s="84" t="s">
        <v>10</v>
      </c>
      <c r="B61" s="85">
        <v>61.000000000000455</v>
      </c>
      <c r="C61" s="85">
        <v>587.9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0</v>
      </c>
      <c r="AG61" s="85">
        <f aca="true" t="shared" si="14" ref="AG61:AG67">B61+C61-AF61</f>
        <v>648.9000000000004</v>
      </c>
    </row>
    <row r="62" spans="1:33" s="87" customFormat="1" ht="15" customHeight="1">
      <c r="A62" s="84" t="s">
        <v>11</v>
      </c>
      <c r="B62" s="85">
        <v>2360.899999999998</v>
      </c>
      <c r="C62" s="85">
        <v>2060.2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0</v>
      </c>
      <c r="AG62" s="85">
        <f t="shared" si="14"/>
        <v>4421.099999999998</v>
      </c>
    </row>
    <row r="63" spans="1:34" s="87" customFormat="1" ht="15">
      <c r="A63" s="88" t="s">
        <v>5</v>
      </c>
      <c r="B63" s="85">
        <v>1481.7000000000007</v>
      </c>
      <c r="C63" s="85">
        <v>80.99999999999977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0</v>
      </c>
      <c r="AG63" s="85">
        <f t="shared" si="14"/>
        <v>1562.7000000000005</v>
      </c>
      <c r="AH63" s="108"/>
    </row>
    <row r="64" spans="1:34" s="87" customFormat="1" ht="15">
      <c r="A64" s="88" t="s">
        <v>3</v>
      </c>
      <c r="B64" s="85">
        <v>3.25</v>
      </c>
      <c r="C64" s="85">
        <v>3.3999999999999986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0</v>
      </c>
      <c r="AG64" s="85">
        <f t="shared" si="14"/>
        <v>6.649999999999999</v>
      </c>
      <c r="AH64" s="97"/>
    </row>
    <row r="65" spans="1:34" s="87" customFormat="1" ht="15">
      <c r="A65" s="88" t="s">
        <v>1</v>
      </c>
      <c r="B65" s="85">
        <v>65.90000000000009</v>
      </c>
      <c r="C65" s="85">
        <v>106.59999999999997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0</v>
      </c>
      <c r="AG65" s="85">
        <f t="shared" si="14"/>
        <v>172.50000000000006</v>
      </c>
      <c r="AH65" s="97"/>
    </row>
    <row r="66" spans="1:33" s="87" customFormat="1" ht="15">
      <c r="A66" s="88" t="s">
        <v>2</v>
      </c>
      <c r="B66" s="85">
        <v>200.78200000000004</v>
      </c>
      <c r="C66" s="85">
        <v>235.60000000000002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0</v>
      </c>
      <c r="AG66" s="85">
        <f t="shared" si="14"/>
        <v>436.38200000000006</v>
      </c>
    </row>
    <row r="67" spans="1:33" s="87" customFormat="1" ht="15">
      <c r="A67" s="88" t="s">
        <v>16</v>
      </c>
      <c r="B67" s="85">
        <v>49.5379999999999</v>
      </c>
      <c r="C67" s="85">
        <v>529.3000000000001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0</v>
      </c>
      <c r="AG67" s="85">
        <f t="shared" si="14"/>
        <v>578.838</v>
      </c>
    </row>
    <row r="68" spans="1:33" s="87" customFormat="1" ht="15">
      <c r="A68" s="88" t="s">
        <v>23</v>
      </c>
      <c r="B68" s="85">
        <f aca="true" t="shared" si="15" ref="B68:AD68">B62-B63-B66-B67-B65-B64</f>
        <v>559.7299999999971</v>
      </c>
      <c r="C68" s="85">
        <f t="shared" si="15"/>
        <v>1104.2999999999997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0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0</v>
      </c>
      <c r="AG68" s="85">
        <f>AG62-AG63-AG66-AG67-AG65-AG64</f>
        <v>1664.0299999999968</v>
      </c>
    </row>
    <row r="69" spans="1:33" s="87" customFormat="1" ht="30.75">
      <c r="A69" s="84" t="s">
        <v>46</v>
      </c>
      <c r="B69" s="85">
        <v>4002.4999999999927</v>
      </c>
      <c r="C69" s="85">
        <v>1774.5999999999985</v>
      </c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0</v>
      </c>
      <c r="AG69" s="102">
        <f aca="true" t="shared" si="16" ref="AG69:AG92">B69+C69-AF69</f>
        <v>5777.099999999991</v>
      </c>
    </row>
    <row r="70" spans="1:33" s="87" customFormat="1" ht="15" hidden="1">
      <c r="A70" s="84" t="s">
        <v>32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503.39999999999964</v>
      </c>
      <c r="C71" s="98">
        <v>241.49999999999966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0</v>
      </c>
      <c r="AG71" s="102">
        <f t="shared" si="16"/>
        <v>744.8999999999993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1194.7999999999997</v>
      </c>
      <c r="C72" s="85">
        <v>4603.6</v>
      </c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0</v>
      </c>
      <c r="AG72" s="102">
        <f t="shared" si="16"/>
        <v>5798.4</v>
      </c>
    </row>
    <row r="73" spans="1:33" s="87" customFormat="1" ht="15" customHeight="1">
      <c r="A73" s="88" t="s">
        <v>5</v>
      </c>
      <c r="B73" s="85">
        <v>39.099999999999966</v>
      </c>
      <c r="C73" s="85">
        <v>0.09999999999999432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0</v>
      </c>
      <c r="AG73" s="102">
        <f t="shared" si="16"/>
        <v>39.19999999999996</v>
      </c>
    </row>
    <row r="74" spans="1:33" s="87" customFormat="1" ht="15" customHeight="1">
      <c r="A74" s="88" t="s">
        <v>2</v>
      </c>
      <c r="B74" s="85">
        <v>376</v>
      </c>
      <c r="C74" s="85">
        <v>1366.3000000000002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0</v>
      </c>
      <c r="AG74" s="102">
        <f t="shared" si="16"/>
        <v>1742.3000000000002</v>
      </c>
    </row>
    <row r="75" spans="1:33" s="87" customFormat="1" ht="15" customHeight="1">
      <c r="A75" s="88" t="s">
        <v>16</v>
      </c>
      <c r="B75" s="85">
        <v>224.00000000000003</v>
      </c>
      <c r="C75" s="85">
        <v>147.3</v>
      </c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0</v>
      </c>
      <c r="AG75" s="102">
        <f t="shared" si="16"/>
        <v>371.30000000000007</v>
      </c>
    </row>
    <row r="76" spans="1:33" s="105" customFormat="1" ht="15">
      <c r="A76" s="104" t="s">
        <v>49</v>
      </c>
      <c r="B76" s="85">
        <v>108.90000000000009</v>
      </c>
      <c r="C76" s="85">
        <v>115.20000000000002</v>
      </c>
      <c r="D76" s="85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0</v>
      </c>
      <c r="AG76" s="102">
        <f t="shared" si="16"/>
        <v>224.1000000000001</v>
      </c>
    </row>
    <row r="77" spans="1:33" s="105" customFormat="1" ht="15">
      <c r="A77" s="88" t="s">
        <v>5</v>
      </c>
      <c r="B77" s="85">
        <v>89.5</v>
      </c>
      <c r="C77" s="85">
        <v>14.600000000000009</v>
      </c>
      <c r="D77" s="85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0</v>
      </c>
      <c r="AG77" s="102">
        <f t="shared" si="16"/>
        <v>104.10000000000001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4.5</v>
      </c>
      <c r="C80" s="85">
        <v>12.1</v>
      </c>
      <c r="D80" s="85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0</v>
      </c>
      <c r="AG80" s="102">
        <f t="shared" si="16"/>
        <v>16.6</v>
      </c>
    </row>
    <row r="81" spans="1:38" s="105" customFormat="1" ht="15">
      <c r="A81" s="104" t="s">
        <v>50</v>
      </c>
      <c r="B81" s="85">
        <v>51.900000000000006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101.60000000000001</v>
      </c>
      <c r="AI81" s="106"/>
      <c r="AL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28</v>
      </c>
      <c r="C83" s="98">
        <v>45.10000000000013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73.10000000000014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11755.5</v>
      </c>
      <c r="C89" s="85">
        <v>7479.300000000003</v>
      </c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0</v>
      </c>
      <c r="AG89" s="85">
        <f t="shared" si="16"/>
        <v>19234.800000000003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0</v>
      </c>
      <c r="AG90" s="85">
        <f t="shared" si="16"/>
        <v>2457.1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28994.9</v>
      </c>
      <c r="C92" s="85">
        <v>1426.4000000000087</v>
      </c>
      <c r="D92" s="85">
        <f>966.6+120.1</f>
        <v>1086.7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1086.7</v>
      </c>
      <c r="AG92" s="85">
        <f t="shared" si="16"/>
        <v>29334.60000000001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165178.41</v>
      </c>
      <c r="C94" s="42">
        <f t="shared" si="17"/>
        <v>87709.34909999999</v>
      </c>
      <c r="D94" s="42">
        <f t="shared" si="17"/>
        <v>1079.7</v>
      </c>
      <c r="E94" s="42">
        <f t="shared" si="17"/>
        <v>0</v>
      </c>
      <c r="F94" s="42">
        <f t="shared" si="17"/>
        <v>0</v>
      </c>
      <c r="G94" s="42">
        <f t="shared" si="17"/>
        <v>0</v>
      </c>
      <c r="H94" s="42">
        <f>H10+H15+H24+H33+H47+H52+H54+H61+H62+H69+H71+H72+H76+H81+H82+H83+H88+H89+H90+H91+H40+H92+H70</f>
        <v>0</v>
      </c>
      <c r="I94" s="42">
        <f t="shared" si="17"/>
        <v>0</v>
      </c>
      <c r="J94" s="42">
        <f t="shared" si="17"/>
        <v>0</v>
      </c>
      <c r="K94" s="42">
        <f t="shared" si="17"/>
        <v>0</v>
      </c>
      <c r="L94" s="42">
        <f t="shared" si="17"/>
        <v>0</v>
      </c>
      <c r="M94" s="42">
        <f t="shared" si="17"/>
        <v>0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1079.7</v>
      </c>
      <c r="AG94" s="58">
        <f>AG10+AG15+AG24+AG33+AG47+AG52+AG54+AG61+AG62+AG69+AG71+AG72+AG76+AG81+AG82+AG83+AG88+AG89+AG90+AG91+AG70+AG40+AG92</f>
        <v>251808.05909999998</v>
      </c>
    </row>
    <row r="95" spans="1:36" ht="15">
      <c r="A95" s="3" t="s">
        <v>5</v>
      </c>
      <c r="B95" s="22">
        <f aca="true" t="shared" si="18" ref="B95:AD95">B11+B17+B26+B34+B55+B63+B73+B41+B77+B48</f>
        <v>55012.45627999998</v>
      </c>
      <c r="C95" s="22">
        <f t="shared" si="18"/>
        <v>28165.260999999995</v>
      </c>
      <c r="D95" s="22">
        <f t="shared" si="18"/>
        <v>-7</v>
      </c>
      <c r="E95" s="22">
        <f t="shared" si="18"/>
        <v>0</v>
      </c>
      <c r="F95" s="22">
        <f t="shared" si="18"/>
        <v>0</v>
      </c>
      <c r="G95" s="22">
        <f t="shared" si="18"/>
        <v>0</v>
      </c>
      <c r="H95" s="22">
        <f t="shared" si="18"/>
        <v>0</v>
      </c>
      <c r="I95" s="22">
        <f t="shared" si="18"/>
        <v>0</v>
      </c>
      <c r="J95" s="22">
        <f t="shared" si="18"/>
        <v>0</v>
      </c>
      <c r="K95" s="22">
        <f t="shared" si="18"/>
        <v>0</v>
      </c>
      <c r="L95" s="22">
        <f t="shared" si="18"/>
        <v>0</v>
      </c>
      <c r="M95" s="22">
        <f t="shared" si="18"/>
        <v>0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-7</v>
      </c>
      <c r="AG95" s="27">
        <f>B95+C95-AF95</f>
        <v>83184.71727999997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14957.948139999986</v>
      </c>
      <c r="C96" s="22">
        <f t="shared" si="19"/>
        <v>12157.444000000003</v>
      </c>
      <c r="D96" s="22">
        <f t="shared" si="19"/>
        <v>0</v>
      </c>
      <c r="E96" s="22">
        <f t="shared" si="19"/>
        <v>0</v>
      </c>
      <c r="F96" s="22">
        <f t="shared" si="19"/>
        <v>0</v>
      </c>
      <c r="G96" s="22">
        <f t="shared" si="19"/>
        <v>0</v>
      </c>
      <c r="H96" s="22">
        <f t="shared" si="19"/>
        <v>0</v>
      </c>
      <c r="I96" s="22">
        <f t="shared" si="19"/>
        <v>0</v>
      </c>
      <c r="J96" s="22">
        <f t="shared" si="19"/>
        <v>0</v>
      </c>
      <c r="K96" s="22">
        <f t="shared" si="19"/>
        <v>0</v>
      </c>
      <c r="L96" s="22">
        <f t="shared" si="19"/>
        <v>0</v>
      </c>
      <c r="M96" s="22">
        <f t="shared" si="19"/>
        <v>0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0</v>
      </c>
      <c r="AG96" s="27">
        <f>B96+C96-AF96</f>
        <v>27115.39213999999</v>
      </c>
      <c r="AJ96" s="6"/>
    </row>
    <row r="97" spans="1:36" ht="15">
      <c r="A97" s="3" t="s">
        <v>3</v>
      </c>
      <c r="B97" s="22">
        <f aca="true" t="shared" si="20" ref="B97:AA97">B18+B27+B42+B64+B78</f>
        <v>4.27</v>
      </c>
      <c r="C97" s="22">
        <f t="shared" si="20"/>
        <v>32.25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36.519999999999996</v>
      </c>
      <c r="AJ97" s="6"/>
    </row>
    <row r="98" spans="1:36" ht="15">
      <c r="A98" s="3" t="s">
        <v>1</v>
      </c>
      <c r="B98" s="22">
        <f aca="true" t="shared" si="21" ref="B98:AD98">B19+B28+B65+B35+B43+B56+B79</f>
        <v>3589.2480000000032</v>
      </c>
      <c r="C98" s="22">
        <f t="shared" si="21"/>
        <v>2307.194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0</v>
      </c>
      <c r="H98" s="22">
        <f t="shared" si="21"/>
        <v>0</v>
      </c>
      <c r="I98" s="22">
        <f t="shared" si="21"/>
        <v>0</v>
      </c>
      <c r="J98" s="22">
        <f t="shared" si="21"/>
        <v>0</v>
      </c>
      <c r="K98" s="22">
        <f t="shared" si="21"/>
        <v>0</v>
      </c>
      <c r="L98" s="22">
        <f t="shared" si="21"/>
        <v>0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0</v>
      </c>
      <c r="AG98" s="27">
        <f>B98+C98-AF98</f>
        <v>5896.442000000003</v>
      </c>
      <c r="AJ98" s="6"/>
    </row>
    <row r="99" spans="1:36" ht="15">
      <c r="A99" s="3" t="s">
        <v>16</v>
      </c>
      <c r="B99" s="22">
        <f aca="true" t="shared" si="22" ref="B99:X99">B21+B30+B49+B37+B58+B13+B75+B67</f>
        <v>1584.996000000001</v>
      </c>
      <c r="C99" s="22">
        <f t="shared" si="22"/>
        <v>2412.3</v>
      </c>
      <c r="D99" s="22">
        <f t="shared" si="22"/>
        <v>0</v>
      </c>
      <c r="E99" s="22">
        <f t="shared" si="22"/>
        <v>0</v>
      </c>
      <c r="F99" s="22">
        <f t="shared" si="22"/>
        <v>0</v>
      </c>
      <c r="G99" s="22">
        <f t="shared" si="22"/>
        <v>0</v>
      </c>
      <c r="H99" s="22">
        <f t="shared" si="22"/>
        <v>0</v>
      </c>
      <c r="I99" s="22">
        <f t="shared" si="22"/>
        <v>0</v>
      </c>
      <c r="J99" s="22">
        <f t="shared" si="22"/>
        <v>0</v>
      </c>
      <c r="K99" s="22">
        <f t="shared" si="22"/>
        <v>0</v>
      </c>
      <c r="L99" s="22">
        <f t="shared" si="22"/>
        <v>0</v>
      </c>
      <c r="M99" s="22">
        <f t="shared" si="22"/>
        <v>0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</v>
      </c>
      <c r="AG99" s="27">
        <f>B99+C99-AF99</f>
        <v>3997.296000000001</v>
      </c>
      <c r="AJ99" s="6"/>
    </row>
    <row r="100" spans="1:36" ht="13.5">
      <c r="A100" s="1" t="s">
        <v>35</v>
      </c>
      <c r="B100" s="2">
        <f aca="true" t="shared" si="24" ref="B100:AD100">B94-B95-B96-B97-B98-B99</f>
        <v>90029.49158000002</v>
      </c>
      <c r="C100" s="2">
        <f t="shared" si="24"/>
        <v>42634.900099999984</v>
      </c>
      <c r="D100" s="2">
        <f t="shared" si="24"/>
        <v>1086.7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1086.7</v>
      </c>
      <c r="AG100" s="2">
        <f>AG94-AG95-AG96-AG97-AG98-AG99</f>
        <v>131577.69168000005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2017-12-01T10:11:11Z</cp:lastPrinted>
  <dcterms:created xsi:type="dcterms:W3CDTF">2002-11-05T08:53:00Z</dcterms:created>
  <dcterms:modified xsi:type="dcterms:W3CDTF">2017-12-04T10:21:50Z</dcterms:modified>
  <cp:category/>
  <cp:version/>
  <cp:contentType/>
  <cp:contentStatus/>
</cp:coreProperties>
</file>